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ERC\ERC\Projektid\Hangitud tööd\Laane-Harju THK_2022\Aruanne\"/>
    </mc:Choice>
  </mc:AlternateContent>
  <xr:revisionPtr revIDLastSave="0" documentId="13_ncr:1_{3EF8358F-9AF4-495B-8330-D7CF84FFB656}" xr6:coauthVersionLast="47" xr6:coauthVersionMax="47" xr10:uidLastSave="{00000000-0000-0000-0000-000000000000}"/>
  <bookViews>
    <workbookView xWindow="1050" yWindow="180" windowWidth="24780" windowHeight="14385" xr2:uid="{00000000-000D-0000-FFFF-FFFF00000000}"/>
  </bookViews>
  <sheets>
    <sheet name="Registriinfo" sheetId="1" r:id="rId1"/>
  </sheets>
  <calcPr calcId="191029"/>
  <extLst>
    <ext uri="GoogleSheetsCustomDataVersion1">
      <go:sheetsCustomData xmlns:go="http://customooxmlschemas.google.com/" r:id="rId5" roundtripDataSignature="AMtx7mjxyHtHENUXMKUnRZ9w8za4kLaR9g=="/>
    </ext>
  </extLst>
</workbook>
</file>

<file path=xl/calcChain.xml><?xml version="1.0" encoding="utf-8"?>
<calcChain xmlns="http://schemas.openxmlformats.org/spreadsheetml/2006/main">
  <c r="BP9" i="1" l="1"/>
  <c r="BM9" i="1"/>
  <c r="BJ9" i="1"/>
  <c r="BG9" i="1"/>
  <c r="BD9" i="1"/>
  <c r="BA9" i="1"/>
  <c r="AX9" i="1"/>
  <c r="AU9" i="1"/>
  <c r="AR9" i="1"/>
  <c r="AO9" i="1"/>
  <c r="AL9" i="1"/>
  <c r="AI9" i="1"/>
  <c r="AF9" i="1"/>
  <c r="AC9" i="1" s="1"/>
  <c r="AD9" i="1"/>
  <c r="R9" i="1"/>
  <c r="BP8" i="1"/>
  <c r="BM8" i="1"/>
  <c r="BJ8" i="1"/>
  <c r="BG8" i="1"/>
  <c r="BD8" i="1"/>
  <c r="BA8" i="1"/>
  <c r="AX8" i="1"/>
  <c r="AU8" i="1"/>
  <c r="AR8" i="1"/>
  <c r="AO8" i="1"/>
  <c r="AL8" i="1"/>
  <c r="AI8" i="1"/>
  <c r="AF8" i="1"/>
  <c r="AC8" i="1" s="1"/>
  <c r="AD8" i="1"/>
  <c r="R8" i="1"/>
  <c r="BP7" i="1"/>
  <c r="BM7" i="1"/>
  <c r="BJ7" i="1"/>
  <c r="BG7" i="1"/>
  <c r="BD7" i="1"/>
  <c r="BA7" i="1"/>
  <c r="AX7" i="1"/>
  <c r="AU7" i="1"/>
  <c r="AR7" i="1"/>
  <c r="AO7" i="1"/>
  <c r="AL7" i="1"/>
  <c r="AI7" i="1"/>
  <c r="AF7" i="1"/>
  <c r="AC7" i="1" s="1"/>
  <c r="AD7" i="1"/>
  <c r="R7" i="1"/>
  <c r="BP6" i="1"/>
  <c r="BM6" i="1"/>
  <c r="BJ6" i="1"/>
  <c r="BG6" i="1"/>
  <c r="BD6" i="1"/>
  <c r="BA6" i="1"/>
  <c r="AX6" i="1"/>
  <c r="AU6" i="1"/>
  <c r="AR6" i="1"/>
  <c r="AO6" i="1"/>
  <c r="AL6" i="1"/>
  <c r="AI6" i="1"/>
  <c r="AF6" i="1"/>
  <c r="AC6" i="1" s="1"/>
  <c r="AD6" i="1"/>
  <c r="R6" i="1"/>
  <c r="BP5" i="1"/>
  <c r="BM5" i="1"/>
  <c r="BJ5" i="1"/>
  <c r="BG5" i="1"/>
  <c r="BD5" i="1"/>
  <c r="BA5" i="1"/>
  <c r="AX5" i="1"/>
  <c r="AU5" i="1"/>
  <c r="AR5" i="1"/>
  <c r="AO5" i="1"/>
  <c r="AL5" i="1"/>
  <c r="AI5" i="1"/>
  <c r="AF5" i="1"/>
  <c r="AC5" i="1" s="1"/>
  <c r="AD5" i="1"/>
  <c r="R5" i="1"/>
  <c r="BP4" i="1"/>
  <c r="BM4" i="1"/>
  <c r="BJ4" i="1"/>
  <c r="BG4" i="1"/>
  <c r="BD4" i="1"/>
  <c r="BA4" i="1"/>
  <c r="AX4" i="1"/>
  <c r="AU4" i="1"/>
  <c r="AR4" i="1"/>
  <c r="AO4" i="1"/>
  <c r="AL4" i="1"/>
  <c r="AI4" i="1"/>
  <c r="AF4" i="1"/>
  <c r="AC4" i="1" s="1"/>
  <c r="AD4" i="1"/>
  <c r="R4" i="1"/>
  <c r="BP3" i="1"/>
  <c r="BM3" i="1"/>
  <c r="BJ3" i="1"/>
  <c r="BG3" i="1"/>
  <c r="BD3" i="1"/>
  <c r="BA3" i="1"/>
  <c r="AX3" i="1"/>
  <c r="AU3" i="1"/>
  <c r="AR3" i="1"/>
  <c r="AO3" i="1"/>
  <c r="AL3" i="1"/>
  <c r="AI3" i="1"/>
  <c r="AF3" i="1"/>
  <c r="AC3" i="1" s="1"/>
  <c r="AD3" i="1"/>
  <c r="R3" i="1"/>
  <c r="BP2" i="1"/>
  <c r="BM2" i="1"/>
  <c r="BJ2" i="1"/>
  <c r="BG2" i="1"/>
  <c r="BD2" i="1"/>
  <c r="BA2" i="1"/>
  <c r="AX2" i="1"/>
  <c r="AU2" i="1"/>
  <c r="AR2" i="1"/>
  <c r="AO2" i="1"/>
  <c r="AL2" i="1"/>
  <c r="AI2" i="1"/>
  <c r="AF2" i="1"/>
  <c r="AC2" i="1" s="1"/>
  <c r="AD2" i="1"/>
  <c r="R2" i="1"/>
</calcChain>
</file>

<file path=xl/sharedStrings.xml><?xml version="1.0" encoding="utf-8"?>
<sst xmlns="http://schemas.openxmlformats.org/spreadsheetml/2006/main" count="187" uniqueCount="136">
  <si>
    <t>SILLANR</t>
  </si>
  <si>
    <t>SILNIMI</t>
  </si>
  <si>
    <t>Kuupäev</t>
  </si>
  <si>
    <t>Tee number</t>
  </si>
  <si>
    <t>SOSA</t>
  </si>
  <si>
    <t>Kaugus algusest</t>
  </si>
  <si>
    <t>X</t>
  </si>
  <si>
    <t>Y</t>
  </si>
  <si>
    <t>VETEVOOL</t>
  </si>
  <si>
    <t>SILEA</t>
  </si>
  <si>
    <t>RENOVA</t>
  </si>
  <si>
    <t>SILLAT</t>
  </si>
  <si>
    <t>NKANDEV</t>
  </si>
  <si>
    <t>SPIK</t>
  </si>
  <si>
    <t>PVPIK</t>
  </si>
  <si>
    <t>STLAI</t>
  </si>
  <si>
    <t>SILLAI</t>
  </si>
  <si>
    <t>Pindala</t>
  </si>
  <si>
    <t>PKONNIT</t>
  </si>
  <si>
    <t>VKONNIT</t>
  </si>
  <si>
    <t>AVAEH</t>
  </si>
  <si>
    <t>AVADEARV</t>
  </si>
  <si>
    <t>AVAMAT</t>
  </si>
  <si>
    <t>AVDEPIK</t>
  </si>
  <si>
    <t>SPORKEP</t>
  </si>
  <si>
    <t>PPORKEP</t>
  </si>
  <si>
    <t>TELJEK</t>
  </si>
  <si>
    <t>SOIDUKK</t>
  </si>
  <si>
    <t>Soovitatud tegevus, 2023</t>
  </si>
  <si>
    <t>Maksumus</t>
  </si>
  <si>
    <t>projekt</t>
  </si>
  <si>
    <t>Seisund2</t>
  </si>
  <si>
    <t>Pealesõidud</t>
  </si>
  <si>
    <t>Kommentaar/Soovitus</t>
  </si>
  <si>
    <t>Tegevus</t>
  </si>
  <si>
    <t>Tähistus</t>
  </si>
  <si>
    <t>Kommentaar/Soovitus3</t>
  </si>
  <si>
    <t>Tegevus2</t>
  </si>
  <si>
    <t>Katend</t>
  </si>
  <si>
    <t>Kommentaar/Soovitus4</t>
  </si>
  <si>
    <t>Tegevus3</t>
  </si>
  <si>
    <t>Piirded</t>
  </si>
  <si>
    <t>Kommentaar/Soovitus5</t>
  </si>
  <si>
    <t>Tegevus4</t>
  </si>
  <si>
    <t>Servaprussid</t>
  </si>
  <si>
    <t>Kommentaar/Soovitus6</t>
  </si>
  <si>
    <t>Tegevus5</t>
  </si>
  <si>
    <t>Deformatsioonivuuk</t>
  </si>
  <si>
    <t>Kommentaar/Soovitus7</t>
  </si>
  <si>
    <t>Kommentaar/Soovitus72</t>
  </si>
  <si>
    <t>Tekiplaat</t>
  </si>
  <si>
    <t>Kommentaar/Soovitus8</t>
  </si>
  <si>
    <t>Tegevus7</t>
  </si>
  <si>
    <t>Kandurid</t>
  </si>
  <si>
    <t>Kommentaar/Soovitus9</t>
  </si>
  <si>
    <t>Tegevus6</t>
  </si>
  <si>
    <t>Tugiosad</t>
  </si>
  <si>
    <t>Kommentaar/Soovitus10</t>
  </si>
  <si>
    <t>Tegevus8</t>
  </si>
  <si>
    <t>Tugipadjad</t>
  </si>
  <si>
    <t>Kommentaar/Soovitus11</t>
  </si>
  <si>
    <t>Tegevus9</t>
  </si>
  <si>
    <t>Kaldasambad</t>
  </si>
  <si>
    <t>Kommentaar/Soovitus12</t>
  </si>
  <si>
    <t>Tegevus10</t>
  </si>
  <si>
    <t>Voolusäng/Koonusekindlustus</t>
  </si>
  <si>
    <t>Kommentaar/Soovitus14</t>
  </si>
  <si>
    <t>Tegevus12</t>
  </si>
  <si>
    <t>kommentaar</t>
  </si>
  <si>
    <t>Treppoja</t>
  </si>
  <si>
    <t>lihttoestatud tala</t>
  </si>
  <si>
    <t>teras/puit</t>
  </si>
  <si>
    <t>monteeritav lihttala</t>
  </si>
  <si>
    <t>teras</t>
  </si>
  <si>
    <t>torupiire</t>
  </si>
  <si>
    <t>Värv muutunud</t>
  </si>
  <si>
    <t>Vajab puhastamist ning immutamist</t>
  </si>
  <si>
    <t>Kloogaranna</t>
  </si>
  <si>
    <t>Otu oja</t>
  </si>
  <si>
    <t>teras/betoon</t>
  </si>
  <si>
    <t>Vajab ühelt poolt niitmist</t>
  </si>
  <si>
    <t>Vajab värvimist</t>
  </si>
  <si>
    <t>Puhastamine ning terase värvimine</t>
  </si>
  <si>
    <t>Roostetavad</t>
  </si>
  <si>
    <t>Vajavad puhastamist</t>
  </si>
  <si>
    <t>Vajavad puhastamist ja osalist taastamist</t>
  </si>
  <si>
    <t>Veepiiril betooni killustumine</t>
  </si>
  <si>
    <t>Koonusekindlustused vajavad taastamist</t>
  </si>
  <si>
    <t>Padise</t>
  </si>
  <si>
    <t>Kloostri jõgi</t>
  </si>
  <si>
    <t>puit</t>
  </si>
  <si>
    <t>Vajab niitmist</t>
  </si>
  <si>
    <t>Osaliselt pehkinud</t>
  </si>
  <si>
    <t>Lokaalselt vaja asendada pehkinud koht</t>
  </si>
  <si>
    <t>Betoon murenenud</t>
  </si>
  <si>
    <t>Lokaalne punktkorrosioon</t>
  </si>
  <si>
    <t>Tugiosad roostetavad</t>
  </si>
  <si>
    <t>Vaja puhastada</t>
  </si>
  <si>
    <t>Külgtiivad sammaldunud</t>
  </si>
  <si>
    <t>Vihterpalu</t>
  </si>
  <si>
    <t>Vihterpalu jõgi</t>
  </si>
  <si>
    <t>7t</t>
  </si>
  <si>
    <t>Sõidujäljes kulumine</t>
  </si>
  <si>
    <t>Veidi seenkahjustusi</t>
  </si>
  <si>
    <t>Roostetavad ja vajavad taastamist</t>
  </si>
  <si>
    <t>Vajavad asendamist</t>
  </si>
  <si>
    <t>Betoon koorunud ja terasosa roostetab</t>
  </si>
  <si>
    <t>Koonusekindlustused vajavad korralikku lahendust</t>
  </si>
  <si>
    <t>Aruküla tee</t>
  </si>
  <si>
    <t>Auklik</t>
  </si>
  <si>
    <t>Puudub</t>
  </si>
  <si>
    <t>Auk ja kaetud kruusaga</t>
  </si>
  <si>
    <t>Pehkinud ja sammaldunud</t>
  </si>
  <si>
    <t>Auk tekiplaadis</t>
  </si>
  <si>
    <t>Puudu</t>
  </si>
  <si>
    <t>Murenenud</t>
  </si>
  <si>
    <t xml:space="preserve">Koonusekindlustus vajab niitmist </t>
  </si>
  <si>
    <t>Vasalemma (Koolitee sild)</t>
  </si>
  <si>
    <t>Vasalemma jõgi</t>
  </si>
  <si>
    <t>kaar</t>
  </si>
  <si>
    <t>Sammaldunud</t>
  </si>
  <si>
    <t>Tugiosad puudu</t>
  </si>
  <si>
    <t>Koonusekindlustus vajab puhastamist</t>
  </si>
  <si>
    <t>Pagula</t>
  </si>
  <si>
    <t>Veidi vajunud</t>
  </si>
  <si>
    <t>Roostetab ja suur auk</t>
  </si>
  <si>
    <t>Roostetavad ja ohtlikud</t>
  </si>
  <si>
    <t>Roostetab</t>
  </si>
  <si>
    <t>Mustus tugiosade ümber</t>
  </si>
  <si>
    <t>Maeru</t>
  </si>
  <si>
    <t>Maeru oja</t>
  </si>
  <si>
    <t>puit/betoon</t>
  </si>
  <si>
    <t>Sammaldunud, murenenud ning vajavad parandamist, stalaktiidid</t>
  </si>
  <si>
    <t>Vajavad tervikliku lahendust</t>
  </si>
  <si>
    <t>Vajab tervikliku lahendust</t>
  </si>
  <si>
    <t>KAS ON VALLA OMA?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</si>
</sst>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1" fillId="0" borderId="5" xfId="0" applyNumberFormat="1" applyFont="1" applyBorder="1"/>
    <xf numFmtId="0" fontId="1" fillId="0" borderId="0" xfId="0" applyFont="1"/>
    <xf numFmtId="0" fontId="3" fillId="2" borderId="0" xfId="0" applyFont="1" applyFill="1"/>
    <xf numFmtId="2" fontId="1" fillId="0" borderId="5" xfId="0" applyNumberFormat="1" applyFont="1" applyBorder="1"/>
    <xf numFmtId="0" fontId="1" fillId="0" borderId="6" xfId="0" applyFont="1" applyBorder="1"/>
    <xf numFmtId="0" fontId="3" fillId="3" borderId="0" xfId="0" applyFont="1" applyFill="1"/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5"/>
          <bgColor theme="5"/>
        </patternFill>
      </fill>
    </dxf>
  </dxfs>
  <tableStyles count="1">
    <tableStyle name="Registriinfo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BQ9">
  <tableColumns count="69">
    <tableColumn id="1" xr3:uid="{00000000-0010-0000-0000-000001000000}" name="SILLANR"/>
    <tableColumn id="2" xr3:uid="{00000000-0010-0000-0000-000002000000}" name="SILNIMI"/>
    <tableColumn id="3" xr3:uid="{00000000-0010-0000-0000-000003000000}" name="Kuupäev"/>
    <tableColumn id="4" xr3:uid="{00000000-0010-0000-0000-000004000000}" name="Tee number"/>
    <tableColumn id="5" xr3:uid="{00000000-0010-0000-0000-000005000000}" name="SOSA"/>
    <tableColumn id="6" xr3:uid="{00000000-0010-0000-0000-000006000000}" name="Kaugus algusest"/>
    <tableColumn id="7" xr3:uid="{00000000-0010-0000-0000-000007000000}" name="X"/>
    <tableColumn id="8" xr3:uid="{00000000-0010-0000-0000-000008000000}" name="Y"/>
    <tableColumn id="9" xr3:uid="{00000000-0010-0000-0000-000009000000}" name="VETEVOOL"/>
    <tableColumn id="10" xr3:uid="{00000000-0010-0000-0000-00000A000000}" name="SILEA"/>
    <tableColumn id="11" xr3:uid="{00000000-0010-0000-0000-00000B000000}" name="RENOVA"/>
    <tableColumn id="12" xr3:uid="{00000000-0010-0000-0000-00000C000000}" name="SILLAT"/>
    <tableColumn id="13" xr3:uid="{00000000-0010-0000-0000-00000D000000}" name="NKANDEV"/>
    <tableColumn id="14" xr3:uid="{00000000-0010-0000-0000-00000E000000}" name="SPIK"/>
    <tableColumn id="15" xr3:uid="{00000000-0010-0000-0000-00000F000000}" name="PVPIK"/>
    <tableColumn id="16" xr3:uid="{00000000-0010-0000-0000-000010000000}" name="STLAI"/>
    <tableColumn id="17" xr3:uid="{00000000-0010-0000-0000-000011000000}" name="SILLAI"/>
    <tableColumn id="18" xr3:uid="{00000000-0010-0000-0000-000012000000}" name="Pindala"/>
    <tableColumn id="19" xr3:uid="{00000000-0010-0000-0000-000013000000}" name="PKONNIT"/>
    <tableColumn id="20" xr3:uid="{00000000-0010-0000-0000-000014000000}" name="VKONNIT"/>
    <tableColumn id="21" xr3:uid="{00000000-0010-0000-0000-000015000000}" name="AVAEH"/>
    <tableColumn id="22" xr3:uid="{00000000-0010-0000-0000-000016000000}" name="AVADEARV"/>
    <tableColumn id="23" xr3:uid="{00000000-0010-0000-0000-000017000000}" name="AVAMAT"/>
    <tableColumn id="24" xr3:uid="{00000000-0010-0000-0000-000018000000}" name="AVDEPIK"/>
    <tableColumn id="25" xr3:uid="{00000000-0010-0000-0000-000019000000}" name="SPORKEP"/>
    <tableColumn id="26" xr3:uid="{00000000-0010-0000-0000-00001A000000}" name="PPORKEP"/>
    <tableColumn id="27" xr3:uid="{00000000-0010-0000-0000-00001B000000}" name="TELJEK"/>
    <tableColumn id="28" xr3:uid="{00000000-0010-0000-0000-00001C000000}" name="SOIDUKK"/>
    <tableColumn id="29" xr3:uid="{00000000-0010-0000-0000-00001D000000}" name="Soovitatud tegevus, 2023"/>
    <tableColumn id="30" xr3:uid="{00000000-0010-0000-0000-00001E000000}" name="Maksumus"/>
    <tableColumn id="31" xr3:uid="{00000000-0010-0000-0000-00001F000000}" name="projekt"/>
    <tableColumn id="32" xr3:uid="{00000000-0010-0000-0000-000020000000}" name="Seisund2"/>
    <tableColumn id="33" xr3:uid="{00000000-0010-0000-0000-000021000000}" name="Pealesõidud"/>
    <tableColumn id="34" xr3:uid="{00000000-0010-0000-0000-000022000000}" name="Kommentaar/Soovitus"/>
    <tableColumn id="35" xr3:uid="{00000000-0010-0000-0000-000023000000}" name="Tegevus"/>
    <tableColumn id="36" xr3:uid="{00000000-0010-0000-0000-000024000000}" name="Tähistus"/>
    <tableColumn id="37" xr3:uid="{00000000-0010-0000-0000-000025000000}" name="Kommentaar/Soovitus3"/>
    <tableColumn id="38" xr3:uid="{00000000-0010-0000-0000-000026000000}" name="Tegevus2"/>
    <tableColumn id="39" xr3:uid="{00000000-0010-0000-0000-000027000000}" name="Katend"/>
    <tableColumn id="40" xr3:uid="{00000000-0010-0000-0000-000028000000}" name="Kommentaar/Soovitus4"/>
    <tableColumn id="41" xr3:uid="{00000000-0010-0000-0000-000029000000}" name="Tegevus3"/>
    <tableColumn id="42" xr3:uid="{00000000-0010-0000-0000-00002A000000}" name="Piirded"/>
    <tableColumn id="43" xr3:uid="{00000000-0010-0000-0000-00002B000000}" name="Kommentaar/Soovitus5"/>
    <tableColumn id="44" xr3:uid="{00000000-0010-0000-0000-00002C000000}" name="Tegevus4"/>
    <tableColumn id="45" xr3:uid="{00000000-0010-0000-0000-00002D000000}" name="Servaprussid"/>
    <tableColumn id="46" xr3:uid="{00000000-0010-0000-0000-00002E000000}" name="Kommentaar/Soovitus6"/>
    <tableColumn id="47" xr3:uid="{00000000-0010-0000-0000-00002F000000}" name="Tegevus5"/>
    <tableColumn id="48" xr3:uid="{00000000-0010-0000-0000-000030000000}" name="Deformatsioonivuuk"/>
    <tableColumn id="49" xr3:uid="{00000000-0010-0000-0000-000031000000}" name="Kommentaar/Soovitus7"/>
    <tableColumn id="50" xr3:uid="{00000000-0010-0000-0000-000032000000}" name="Kommentaar/Soovitus72"/>
    <tableColumn id="51" xr3:uid="{00000000-0010-0000-0000-000033000000}" name="Tekiplaat"/>
    <tableColumn id="52" xr3:uid="{00000000-0010-0000-0000-000034000000}" name="Kommentaar/Soovitus8"/>
    <tableColumn id="53" xr3:uid="{00000000-0010-0000-0000-000035000000}" name="Tegevus7"/>
    <tableColumn id="54" xr3:uid="{00000000-0010-0000-0000-000036000000}" name="Kandurid"/>
    <tableColumn id="55" xr3:uid="{00000000-0010-0000-0000-000037000000}" name="Kommentaar/Soovitus9"/>
    <tableColumn id="56" xr3:uid="{00000000-0010-0000-0000-000038000000}" name="Tegevus6"/>
    <tableColumn id="57" xr3:uid="{00000000-0010-0000-0000-000039000000}" name="Tugiosad"/>
    <tableColumn id="58" xr3:uid="{00000000-0010-0000-0000-00003A000000}" name="Kommentaar/Soovitus10"/>
    <tableColumn id="59" xr3:uid="{00000000-0010-0000-0000-00003B000000}" name="Tegevus8"/>
    <tableColumn id="60" xr3:uid="{00000000-0010-0000-0000-00003C000000}" name="Tugipadjad"/>
    <tableColumn id="61" xr3:uid="{00000000-0010-0000-0000-00003D000000}" name="Kommentaar/Soovitus11"/>
    <tableColumn id="62" xr3:uid="{00000000-0010-0000-0000-00003E000000}" name="Tegevus9"/>
    <tableColumn id="63" xr3:uid="{00000000-0010-0000-0000-00003F000000}" name="Kaldasambad"/>
    <tableColumn id="64" xr3:uid="{00000000-0010-0000-0000-000040000000}" name="Kommentaar/Soovitus12"/>
    <tableColumn id="65" xr3:uid="{00000000-0010-0000-0000-000041000000}" name="Tegevus10"/>
    <tableColumn id="66" xr3:uid="{00000000-0010-0000-0000-000042000000}" name="Voolusäng/Koonusekindlustus"/>
    <tableColumn id="67" xr3:uid="{00000000-0010-0000-0000-000043000000}" name="Kommentaar/Soovitus14"/>
    <tableColumn id="68" xr3:uid="{00000000-0010-0000-0000-000044000000}" name="Tegevus12"/>
    <tableColumn id="69" xr3:uid="{00000000-0010-0000-0000-000045000000}" name="kommentaar"/>
  </tableColumns>
  <tableStyleInfo name="Registriinf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000"/>
  <sheetViews>
    <sheetView tabSelected="1" workbookViewId="0">
      <selection activeCell="BQ20" sqref="BQ20"/>
    </sheetView>
  </sheetViews>
  <sheetFormatPr defaultColWidth="14.42578125" defaultRowHeight="15" customHeight="1" x14ac:dyDescent="0.25"/>
  <cols>
    <col min="1" max="1" width="8.140625" bestFit="1" customWidth="1"/>
    <col min="2" max="2" width="24.7109375" bestFit="1" customWidth="1"/>
    <col min="3" max="3" width="8.7109375" bestFit="1" customWidth="1"/>
    <col min="4" max="4" width="11.7109375" bestFit="1" customWidth="1"/>
    <col min="5" max="5" width="5.7109375" bestFit="1" customWidth="1"/>
    <col min="6" max="6" width="15.140625" bestFit="1" customWidth="1"/>
    <col min="7" max="8" width="12" bestFit="1" customWidth="1"/>
    <col min="9" max="9" width="15.28515625" customWidth="1"/>
    <col min="10" max="10" width="5.7109375" bestFit="1" customWidth="1"/>
    <col min="11" max="11" width="8.5703125" bestFit="1" customWidth="1"/>
    <col min="12" max="12" width="16.42578125" bestFit="1" customWidth="1"/>
    <col min="13" max="13" width="12" customWidth="1"/>
    <col min="14" max="14" width="5" bestFit="1" customWidth="1"/>
    <col min="15" max="15" width="6.28515625" bestFit="1" customWidth="1"/>
    <col min="16" max="16" width="5.7109375" bestFit="1" customWidth="1"/>
    <col min="17" max="17" width="6.140625" bestFit="1" customWidth="1"/>
    <col min="18" max="18" width="7.5703125" bestFit="1" customWidth="1"/>
    <col min="19" max="19" width="9.140625" bestFit="1" customWidth="1"/>
    <col min="20" max="20" width="9.28515625" bestFit="1" customWidth="1"/>
    <col min="21" max="21" width="19" customWidth="1"/>
    <col min="22" max="22" width="10.85546875" bestFit="1" customWidth="1"/>
    <col min="23" max="23" width="8.85546875" bestFit="1" customWidth="1"/>
    <col min="24" max="24" width="8.7109375" bestFit="1" customWidth="1"/>
    <col min="25" max="25" width="9" bestFit="1" customWidth="1"/>
    <col min="26" max="26" width="9.140625" bestFit="1" customWidth="1"/>
    <col min="27" max="27" width="6.7109375" bestFit="1" customWidth="1"/>
    <col min="28" max="28" width="8.85546875" bestFit="1" customWidth="1"/>
    <col min="29" max="29" width="23.42578125" bestFit="1" customWidth="1"/>
    <col min="30" max="30" width="10.42578125" bestFit="1" customWidth="1"/>
    <col min="31" max="31" width="7.42578125" bestFit="1" customWidth="1"/>
    <col min="32" max="32" width="9" bestFit="1" customWidth="1"/>
    <col min="33" max="33" width="12" bestFit="1" customWidth="1"/>
    <col min="34" max="34" width="24" bestFit="1" customWidth="1"/>
    <col min="35" max="35" width="12.140625" bestFit="1" customWidth="1"/>
    <col min="36" max="36" width="8.28515625" bestFit="1" customWidth="1"/>
    <col min="37" max="37" width="22.28515625" bestFit="1" customWidth="1"/>
    <col min="38" max="38" width="12.140625" bestFit="1" customWidth="1"/>
    <col min="39" max="39" width="7.28515625" bestFit="1" customWidth="1"/>
    <col min="40" max="40" width="22.28515625" bestFit="1" customWidth="1"/>
    <col min="41" max="41" width="12.140625" bestFit="1" customWidth="1"/>
    <col min="42" max="42" width="7.42578125" bestFit="1" customWidth="1"/>
    <col min="43" max="43" width="36.85546875" bestFit="1" customWidth="1"/>
    <col min="44" max="44" width="12.140625" bestFit="1" customWidth="1"/>
    <col min="45" max="45" width="12.28515625" bestFit="1" customWidth="1"/>
    <col min="46" max="46" width="60.5703125" bestFit="1" customWidth="1"/>
    <col min="47" max="47" width="12.140625" customWidth="1"/>
    <col min="48" max="48" width="19.42578125" bestFit="1" customWidth="1"/>
    <col min="49" max="49" width="22.28515625" bestFit="1" customWidth="1"/>
    <col min="50" max="50" width="23.28515625" bestFit="1" customWidth="1"/>
    <col min="51" max="51" width="9.140625" bestFit="1" customWidth="1"/>
    <col min="52" max="52" width="22.28515625" bestFit="1" customWidth="1"/>
    <col min="53" max="53" width="12.140625" bestFit="1" customWidth="1"/>
    <col min="54" max="54" width="9" bestFit="1" customWidth="1"/>
    <col min="55" max="55" width="31.42578125" bestFit="1" customWidth="1"/>
    <col min="56" max="56" width="12.140625" bestFit="1" customWidth="1"/>
    <col min="57" max="57" width="8.85546875" bestFit="1" customWidth="1"/>
    <col min="58" max="58" width="23.28515625" bestFit="1" customWidth="1"/>
    <col min="59" max="59" width="12.140625" bestFit="1" customWidth="1"/>
    <col min="60" max="60" width="10.7109375" bestFit="1" customWidth="1"/>
    <col min="61" max="61" width="38" bestFit="1" customWidth="1"/>
    <col min="62" max="62" width="12.140625" bestFit="1" customWidth="1"/>
    <col min="63" max="63" width="12.7109375" bestFit="1" customWidth="1"/>
    <col min="64" max="64" width="36.140625" bestFit="1" customWidth="1"/>
    <col min="65" max="65" width="12.140625" bestFit="1" customWidth="1"/>
    <col min="66" max="66" width="28.5703125" bestFit="1" customWidth="1"/>
    <col min="67" max="67" width="47.140625" bestFit="1" customWidth="1"/>
    <col min="68" max="68" width="12.140625" bestFit="1" customWidth="1"/>
    <col min="69" max="69" width="19.85546875" bestFit="1" customWidth="1"/>
  </cols>
  <sheetData>
    <row r="1" spans="1:6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4" t="s">
        <v>68</v>
      </c>
    </row>
    <row r="2" spans="1:69" x14ac:dyDescent="0.25">
      <c r="A2" s="5">
        <v>1</v>
      </c>
      <c r="B2" s="6" t="s">
        <v>69</v>
      </c>
      <c r="C2" s="7">
        <v>44872</v>
      </c>
      <c r="D2" s="8">
        <v>2953179</v>
      </c>
      <c r="E2" s="6">
        <v>1</v>
      </c>
      <c r="F2" s="6">
        <v>9007</v>
      </c>
      <c r="G2" s="6">
        <v>59.200718703363499</v>
      </c>
      <c r="H2" s="9">
        <v>23.9293604848854</v>
      </c>
      <c r="I2" s="6" t="s">
        <v>69</v>
      </c>
      <c r="J2" s="6">
        <v>2013</v>
      </c>
      <c r="K2" s="6"/>
      <c r="L2" s="6" t="s">
        <v>70</v>
      </c>
      <c r="M2" s="6" t="s">
        <v>71</v>
      </c>
      <c r="N2" s="6">
        <v>21</v>
      </c>
      <c r="O2" s="6">
        <v>21</v>
      </c>
      <c r="P2" s="6">
        <v>3</v>
      </c>
      <c r="Q2" s="10">
        <v>3.1</v>
      </c>
      <c r="R2" s="6">
        <f>Registriinfo!$O2*Registriinfo!$Q2</f>
        <v>65.100000000000009</v>
      </c>
      <c r="S2" s="6">
        <v>0</v>
      </c>
      <c r="T2" s="6">
        <v>0</v>
      </c>
      <c r="U2" s="6" t="s">
        <v>72</v>
      </c>
      <c r="V2" s="6">
        <v>1</v>
      </c>
      <c r="W2" s="6" t="s">
        <v>73</v>
      </c>
      <c r="X2" s="6"/>
      <c r="Y2" s="6" t="s">
        <v>74</v>
      </c>
      <c r="Z2" s="6">
        <v>0</v>
      </c>
      <c r="AA2" s="6"/>
      <c r="AB2" s="6"/>
      <c r="AC2" s="6" t="str">
        <f>IF(Registriinfo!$AF2&lt;1.51,"Hooldus",IF(Registriinfo!$AF2&lt;2.51,"Lokaalne remont",IF(Registriinfo!$AF2&lt;3.51, "Kapitaalremont","Ümberehitus")))</f>
        <v>Hooldus</v>
      </c>
      <c r="AD2" s="6">
        <f>Registriinfo!$R2*12</f>
        <v>781.2</v>
      </c>
      <c r="AE2" s="6"/>
      <c r="AF2" s="6">
        <f t="shared" ref="AF2:AF9" si="0">MROUND(AVERAGEIFS(AG2:BP2,AG2:BP2,"&gt;0"),0.1)</f>
        <v>1.1000000000000001</v>
      </c>
      <c r="AG2" s="6">
        <v>1</v>
      </c>
      <c r="AH2" s="6"/>
      <c r="AI2" s="6" t="str">
        <f t="shared" ref="AI2:AI9" si="1">IF(AG2&lt;1.51,"Tavahooldus",IF(AG2&lt;2.51,"Remont",IF(AG2&lt;3.51,"Taastamine","Asendus")))</f>
        <v>Tavahooldus</v>
      </c>
      <c r="AJ2" s="6">
        <v>0</v>
      </c>
      <c r="AK2" s="6"/>
      <c r="AL2" s="6" t="str">
        <f t="shared" ref="AL2:AL9" si="2">IF(AJ2&lt;1.51,"Tavahooldus",IF(AJ2&lt;2.51,"Remont",IF(AJ2&lt;3.51,"Taastamine","Asendus")))</f>
        <v>Tavahooldus</v>
      </c>
      <c r="AM2" s="6">
        <v>1</v>
      </c>
      <c r="AN2" s="6"/>
      <c r="AO2" s="6" t="str">
        <f t="shared" ref="AO2:AO9" si="3">IF(AM2&lt;1.51,"Tavahooldus",IF(AM2&lt;2.51,"Remont",IF(AM2&lt;3.51,"Taastamine","Asendus")))</f>
        <v>Tavahooldus</v>
      </c>
      <c r="AP2" s="6">
        <v>1.5</v>
      </c>
      <c r="AQ2" s="6" t="s">
        <v>75</v>
      </c>
      <c r="AR2" s="6" t="str">
        <f t="shared" ref="AR2:AR9" si="4">IF(AP2&lt;1.51,"Tavahooldus",IF(AP2&lt;2.51,"Remont",IF(AP2&lt;3.51,"Taastamine","Asendus")))</f>
        <v>Tavahooldus</v>
      </c>
      <c r="AS2" s="6">
        <v>2</v>
      </c>
      <c r="AT2" s="6" t="s">
        <v>76</v>
      </c>
      <c r="AU2" s="6" t="str">
        <f t="shared" ref="AU2:AU9" si="5">IF(AS2&lt;1.51,"Tavahooldus",IF(AS2&lt;2.51,"Remont",IF(AS2&lt;3.51,"Taastamine","Taastamine")))</f>
        <v>Remont</v>
      </c>
      <c r="AV2" s="6">
        <v>1</v>
      </c>
      <c r="AW2" s="6"/>
      <c r="AX2" s="6" t="str">
        <f t="shared" ref="AX2:AX9" si="6">IF(AV2&lt;1.51,"Tavahooldus",IF(AV2&lt;2.51,"Remont",IF(AV2&lt;3.51,"Taastamine","Asendus")))</f>
        <v>Tavahooldus</v>
      </c>
      <c r="AY2" s="6">
        <v>1</v>
      </c>
      <c r="AZ2" s="6"/>
      <c r="BA2" s="6" t="str">
        <f t="shared" ref="BA2:BA9" si="7">IF(AY2&lt;1.51,"Tavahooldus",IF(AY2&lt;2.51,"Remont",IF(AY2&lt;3.51,"Taastamine","Asendus")))</f>
        <v>Tavahooldus</v>
      </c>
      <c r="BB2" s="6">
        <v>1</v>
      </c>
      <c r="BC2" s="6"/>
      <c r="BD2" s="6" t="str">
        <f t="shared" ref="BD2:BD9" si="8">IF(BB2&lt;1.51,"Tavahooldus",IF(BB2&lt;2.51,"Remont",IF(BB2&lt;3.51,"Taastamine","Asendus")))</f>
        <v>Tavahooldus</v>
      </c>
      <c r="BE2" s="6">
        <v>1</v>
      </c>
      <c r="BF2" s="6"/>
      <c r="BG2" s="6" t="str">
        <f t="shared" ref="BG2:BG9" si="9">IF(BE2&lt;1.51,"Tavahooldus",IF(BE2&lt;2.51,"Taastamine",IF(BE2&lt;3.51,"Taastamine","Asendus")))</f>
        <v>Tavahooldus</v>
      </c>
      <c r="BH2" s="6">
        <v>1</v>
      </c>
      <c r="BI2" s="6"/>
      <c r="BJ2" s="6" t="str">
        <f t="shared" ref="BJ2:BJ9" si="10">IF(BH2&lt;1.51,"Tavahooldus",IF(BH2&lt;2.51,"Remont",IF(BH2&lt;3.51,"Taastamine","Asendus")))</f>
        <v>Tavahooldus</v>
      </c>
      <c r="BK2" s="6">
        <v>1</v>
      </c>
      <c r="BL2" s="6"/>
      <c r="BM2" s="6" t="str">
        <f t="shared" ref="BM2:BM9" si="11">IF(BK2&lt;1.51,"Tavahooldus",IF(BK2&lt;2.51,"Remont",IF(BK2&lt;3.51,"Taastamine","Asendus")))</f>
        <v>Tavahooldus</v>
      </c>
      <c r="BN2" s="6">
        <v>1</v>
      </c>
      <c r="BO2" s="6"/>
      <c r="BP2" s="6" t="str">
        <f t="shared" ref="BP2:BP9" si="12">IF(BN2&lt;1.51,"Tavahooldus",IF(BN2&lt;2.51,"Remont",IF(BN2&lt;3.51,"Taastamine","Asendus")))</f>
        <v>Tavahooldus</v>
      </c>
      <c r="BQ2" s="11"/>
    </row>
    <row r="3" spans="1:69" x14ac:dyDescent="0.25">
      <c r="A3" s="5">
        <v>2</v>
      </c>
      <c r="B3" s="6" t="s">
        <v>77</v>
      </c>
      <c r="C3" s="7">
        <v>44872</v>
      </c>
      <c r="D3" s="6">
        <v>2952740</v>
      </c>
      <c r="E3" s="6">
        <v>1</v>
      </c>
      <c r="F3" s="6">
        <v>406</v>
      </c>
      <c r="G3" s="6">
        <v>59.344940000000001</v>
      </c>
      <c r="H3" s="6">
        <v>24.246739999999999</v>
      </c>
      <c r="I3" s="6" t="s">
        <v>78</v>
      </c>
      <c r="J3" s="6"/>
      <c r="K3" s="6"/>
      <c r="L3" s="6" t="s">
        <v>70</v>
      </c>
      <c r="M3" s="6" t="s">
        <v>79</v>
      </c>
      <c r="N3" s="6">
        <v>5.2</v>
      </c>
      <c r="O3" s="6">
        <v>5</v>
      </c>
      <c r="P3" s="6">
        <v>3.9</v>
      </c>
      <c r="Q3" s="6">
        <v>4</v>
      </c>
      <c r="R3" s="6">
        <f>Registriinfo!$O3*Registriinfo!$Q3</f>
        <v>20</v>
      </c>
      <c r="S3" s="6">
        <v>0</v>
      </c>
      <c r="T3" s="6">
        <v>0</v>
      </c>
      <c r="U3" s="6" t="s">
        <v>72</v>
      </c>
      <c r="V3" s="6">
        <v>1</v>
      </c>
      <c r="W3" s="6" t="s">
        <v>73</v>
      </c>
      <c r="X3" s="6">
        <v>4</v>
      </c>
      <c r="Y3" s="6" t="s">
        <v>74</v>
      </c>
      <c r="Z3" s="6">
        <v>0</v>
      </c>
      <c r="AA3" s="6"/>
      <c r="AB3" s="6"/>
      <c r="AC3" s="6" t="str">
        <f>IF(Registriinfo!$AF3&lt;1.51,"Hooldus",IF(Registriinfo!$AF3&lt;2.51,"Lokaalne remont",IF(Registriinfo!$AF3&lt;3.51, "Kapitaalremont","Ümberehitus")))</f>
        <v>Lokaalne remont</v>
      </c>
      <c r="AD3" s="6">
        <f>Registriinfo!$R3*850</f>
        <v>17000</v>
      </c>
      <c r="AE3" s="6"/>
      <c r="AF3" s="6">
        <f t="shared" si="0"/>
        <v>1.9000000000000001</v>
      </c>
      <c r="AG3" s="6">
        <v>2</v>
      </c>
      <c r="AH3" s="6" t="s">
        <v>80</v>
      </c>
      <c r="AI3" s="6" t="str">
        <f t="shared" si="1"/>
        <v>Remont</v>
      </c>
      <c r="AJ3" s="6">
        <v>0</v>
      </c>
      <c r="AK3" s="6"/>
      <c r="AL3" s="6" t="str">
        <f t="shared" si="2"/>
        <v>Tavahooldus</v>
      </c>
      <c r="AM3" s="6">
        <v>1</v>
      </c>
      <c r="AN3" s="6"/>
      <c r="AO3" s="6" t="str">
        <f t="shared" si="3"/>
        <v>Tavahooldus</v>
      </c>
      <c r="AP3" s="6">
        <v>2</v>
      </c>
      <c r="AQ3" s="6" t="s">
        <v>81</v>
      </c>
      <c r="AR3" s="6" t="str">
        <f t="shared" si="4"/>
        <v>Remont</v>
      </c>
      <c r="AS3" s="6">
        <v>2.5</v>
      </c>
      <c r="AT3" s="6" t="s">
        <v>82</v>
      </c>
      <c r="AU3" s="6" t="str">
        <f t="shared" si="5"/>
        <v>Remont</v>
      </c>
      <c r="AV3" s="6">
        <v>1</v>
      </c>
      <c r="AW3" s="6"/>
      <c r="AX3" s="6" t="str">
        <f t="shared" si="6"/>
        <v>Tavahooldus</v>
      </c>
      <c r="AY3" s="6">
        <v>1</v>
      </c>
      <c r="AZ3" s="6"/>
      <c r="BA3" s="6" t="str">
        <f t="shared" si="7"/>
        <v>Tavahooldus</v>
      </c>
      <c r="BB3" s="6">
        <v>3</v>
      </c>
      <c r="BC3" s="6" t="s">
        <v>83</v>
      </c>
      <c r="BD3" s="6" t="str">
        <f t="shared" si="8"/>
        <v>Taastamine</v>
      </c>
      <c r="BE3" s="6">
        <v>2</v>
      </c>
      <c r="BF3" s="6" t="s">
        <v>84</v>
      </c>
      <c r="BG3" s="6" t="str">
        <f t="shared" si="9"/>
        <v>Taastamine</v>
      </c>
      <c r="BH3" s="6">
        <v>2</v>
      </c>
      <c r="BI3" s="6" t="s">
        <v>85</v>
      </c>
      <c r="BJ3" s="6" t="str">
        <f t="shared" si="10"/>
        <v>Remont</v>
      </c>
      <c r="BK3" s="6">
        <v>1.5</v>
      </c>
      <c r="BL3" s="6" t="s">
        <v>86</v>
      </c>
      <c r="BM3" s="6" t="str">
        <f t="shared" si="11"/>
        <v>Tavahooldus</v>
      </c>
      <c r="BN3" s="6">
        <v>3</v>
      </c>
      <c r="BO3" s="6" t="s">
        <v>87</v>
      </c>
      <c r="BP3" s="6" t="str">
        <f t="shared" si="12"/>
        <v>Taastamine</v>
      </c>
      <c r="BQ3" s="11"/>
    </row>
    <row r="4" spans="1:69" x14ac:dyDescent="0.25">
      <c r="A4" s="5">
        <v>3</v>
      </c>
      <c r="B4" s="6" t="s">
        <v>88</v>
      </c>
      <c r="C4" s="7">
        <v>44872</v>
      </c>
      <c r="D4" s="6">
        <v>5620162</v>
      </c>
      <c r="E4" s="6">
        <v>1</v>
      </c>
      <c r="F4" s="6">
        <v>1478</v>
      </c>
      <c r="G4" s="6">
        <v>59.228444000000003</v>
      </c>
      <c r="H4" s="6">
        <v>24.139571</v>
      </c>
      <c r="I4" s="6" t="s">
        <v>89</v>
      </c>
      <c r="J4" s="6"/>
      <c r="K4" s="6"/>
      <c r="L4" s="6" t="s">
        <v>70</v>
      </c>
      <c r="M4" s="6" t="s">
        <v>71</v>
      </c>
      <c r="N4" s="6">
        <v>18.399999999999999</v>
      </c>
      <c r="O4" s="6">
        <v>12</v>
      </c>
      <c r="P4" s="6">
        <v>3.5</v>
      </c>
      <c r="Q4" s="6">
        <v>4</v>
      </c>
      <c r="R4" s="6">
        <f>Registriinfo!$O4*Registriinfo!$Q4</f>
        <v>48</v>
      </c>
      <c r="S4" s="6">
        <v>0</v>
      </c>
      <c r="T4" s="6">
        <v>0</v>
      </c>
      <c r="U4" s="6" t="s">
        <v>72</v>
      </c>
      <c r="V4" s="6">
        <v>1</v>
      </c>
      <c r="W4" s="6" t="s">
        <v>73</v>
      </c>
      <c r="X4" s="6">
        <v>10.8</v>
      </c>
      <c r="Y4" s="6" t="s">
        <v>90</v>
      </c>
      <c r="Z4" s="6" t="s">
        <v>90</v>
      </c>
      <c r="AA4" s="6"/>
      <c r="AB4" s="6"/>
      <c r="AC4" s="6" t="str">
        <f>IF(Registriinfo!$AF4&lt;1.51,"Hooldus",IF(Registriinfo!$AF4&lt;2.51,"Lokaalne remont",IF(Registriinfo!$AF4&lt;3.51, "Kapitaalremont","Ümberehitus")))</f>
        <v>Hooldus</v>
      </c>
      <c r="AD4" s="6">
        <f>Registriinfo!$R4*12</f>
        <v>576</v>
      </c>
      <c r="AE4" s="6"/>
      <c r="AF4" s="6">
        <f t="shared" si="0"/>
        <v>1.5</v>
      </c>
      <c r="AG4" s="6">
        <v>1</v>
      </c>
      <c r="AH4" s="6" t="s">
        <v>91</v>
      </c>
      <c r="AI4" s="6" t="str">
        <f t="shared" si="1"/>
        <v>Tavahooldus</v>
      </c>
      <c r="AJ4" s="6">
        <v>0</v>
      </c>
      <c r="AK4" s="6"/>
      <c r="AL4" s="6" t="str">
        <f t="shared" si="2"/>
        <v>Tavahooldus</v>
      </c>
      <c r="AM4" s="6">
        <v>2</v>
      </c>
      <c r="AN4" s="6" t="s">
        <v>92</v>
      </c>
      <c r="AO4" s="6" t="str">
        <f t="shared" si="3"/>
        <v>Remont</v>
      </c>
      <c r="AP4" s="6">
        <v>2</v>
      </c>
      <c r="AQ4" s="6" t="s">
        <v>93</v>
      </c>
      <c r="AR4" s="6" t="str">
        <f t="shared" si="4"/>
        <v>Remont</v>
      </c>
      <c r="AS4" s="6">
        <v>1.5</v>
      </c>
      <c r="AT4" s="6" t="s">
        <v>94</v>
      </c>
      <c r="AU4" s="6" t="str">
        <f t="shared" si="5"/>
        <v>Tavahooldus</v>
      </c>
      <c r="AV4" s="6">
        <v>0</v>
      </c>
      <c r="AW4" s="6"/>
      <c r="AX4" s="6" t="str">
        <f t="shared" si="6"/>
        <v>Tavahooldus</v>
      </c>
      <c r="AY4" s="6">
        <v>1</v>
      </c>
      <c r="AZ4" s="6"/>
      <c r="BA4" s="6" t="str">
        <f t="shared" si="7"/>
        <v>Tavahooldus</v>
      </c>
      <c r="BB4" s="6">
        <v>1.5</v>
      </c>
      <c r="BC4" s="6" t="s">
        <v>95</v>
      </c>
      <c r="BD4" s="6" t="str">
        <f t="shared" si="8"/>
        <v>Tavahooldus</v>
      </c>
      <c r="BE4" s="6">
        <v>1</v>
      </c>
      <c r="BF4" s="6" t="s">
        <v>96</v>
      </c>
      <c r="BG4" s="6" t="str">
        <f t="shared" si="9"/>
        <v>Tavahooldus</v>
      </c>
      <c r="BH4" s="6">
        <v>2</v>
      </c>
      <c r="BI4" s="6" t="s">
        <v>97</v>
      </c>
      <c r="BJ4" s="6" t="str">
        <f t="shared" si="10"/>
        <v>Remont</v>
      </c>
      <c r="BK4" s="6">
        <v>1.5</v>
      </c>
      <c r="BL4" s="6" t="s">
        <v>98</v>
      </c>
      <c r="BM4" s="6" t="str">
        <f t="shared" si="11"/>
        <v>Tavahooldus</v>
      </c>
      <c r="BN4" s="6">
        <v>1.5</v>
      </c>
      <c r="BO4" s="6" t="s">
        <v>91</v>
      </c>
      <c r="BP4" s="6" t="str">
        <f t="shared" si="12"/>
        <v>Tavahooldus</v>
      </c>
      <c r="BQ4" s="11"/>
    </row>
    <row r="5" spans="1:69" x14ac:dyDescent="0.25">
      <c r="A5" s="5">
        <v>56201</v>
      </c>
      <c r="B5" s="6" t="s">
        <v>99</v>
      </c>
      <c r="C5" s="7">
        <v>44872</v>
      </c>
      <c r="D5" s="6">
        <v>5620031</v>
      </c>
      <c r="E5" s="6">
        <v>1</v>
      </c>
      <c r="F5" s="6">
        <v>404</v>
      </c>
      <c r="G5" s="6">
        <v>59.200015527069503</v>
      </c>
      <c r="H5" s="12">
        <v>23.931420421238499</v>
      </c>
      <c r="I5" s="6" t="s">
        <v>100</v>
      </c>
      <c r="J5" s="6"/>
      <c r="K5" s="6"/>
      <c r="L5" s="6" t="s">
        <v>70</v>
      </c>
      <c r="M5" s="6" t="s">
        <v>71</v>
      </c>
      <c r="N5" s="6">
        <v>15.6</v>
      </c>
      <c r="O5" s="6">
        <v>11.8</v>
      </c>
      <c r="P5" s="6">
        <v>4.7</v>
      </c>
      <c r="Q5" s="6">
        <v>5.7</v>
      </c>
      <c r="R5" s="6">
        <f>Registriinfo!$O5*Registriinfo!$Q5</f>
        <v>67.260000000000005</v>
      </c>
      <c r="S5" s="6">
        <v>0</v>
      </c>
      <c r="T5" s="6">
        <v>0</v>
      </c>
      <c r="U5" s="6" t="s">
        <v>72</v>
      </c>
      <c r="V5" s="6">
        <v>1</v>
      </c>
      <c r="W5" s="6" t="s">
        <v>73</v>
      </c>
      <c r="X5" s="6">
        <v>11</v>
      </c>
      <c r="Y5" s="6" t="s">
        <v>90</v>
      </c>
      <c r="Z5" s="6">
        <v>0</v>
      </c>
      <c r="AA5" s="6"/>
      <c r="AB5" s="6" t="s">
        <v>101</v>
      </c>
      <c r="AC5" s="6" t="str">
        <f>IF(Registriinfo!$AF5&lt;1.51,"Hooldus",IF(Registriinfo!$AF5&lt;2.51,"Lokaalne remont",IF(Registriinfo!$AF5&lt;3.51, "Kapitaalremont","Ümberehitus")))</f>
        <v>Lokaalne remont</v>
      </c>
      <c r="AD5" s="6">
        <f>Registriinfo!$R5*850</f>
        <v>57171.000000000007</v>
      </c>
      <c r="AE5" s="6"/>
      <c r="AF5" s="6">
        <f t="shared" si="0"/>
        <v>2.2000000000000002</v>
      </c>
      <c r="AG5" s="6">
        <v>1</v>
      </c>
      <c r="AH5" s="6"/>
      <c r="AI5" s="6" t="str">
        <f t="shared" si="1"/>
        <v>Tavahooldus</v>
      </c>
      <c r="AJ5" s="6">
        <v>1</v>
      </c>
      <c r="AK5" s="6"/>
      <c r="AL5" s="6" t="str">
        <f t="shared" si="2"/>
        <v>Tavahooldus</v>
      </c>
      <c r="AM5" s="6">
        <v>1.5</v>
      </c>
      <c r="AN5" s="6" t="s">
        <v>102</v>
      </c>
      <c r="AO5" s="6" t="str">
        <f t="shared" si="3"/>
        <v>Tavahooldus</v>
      </c>
      <c r="AP5" s="6">
        <v>1</v>
      </c>
      <c r="AQ5" s="6"/>
      <c r="AR5" s="6" t="str">
        <f t="shared" si="4"/>
        <v>Tavahooldus</v>
      </c>
      <c r="AS5" s="6">
        <v>1.5</v>
      </c>
      <c r="AT5" s="6" t="s">
        <v>103</v>
      </c>
      <c r="AU5" s="6" t="str">
        <f t="shared" si="5"/>
        <v>Tavahooldus</v>
      </c>
      <c r="AV5" s="6">
        <v>0</v>
      </c>
      <c r="AW5" s="6"/>
      <c r="AX5" s="6" t="str">
        <f t="shared" si="6"/>
        <v>Tavahooldus</v>
      </c>
      <c r="AY5" s="6">
        <v>1.5</v>
      </c>
      <c r="AZ5" s="6" t="s">
        <v>103</v>
      </c>
      <c r="BA5" s="6" t="str">
        <f t="shared" si="7"/>
        <v>Tavahooldus</v>
      </c>
      <c r="BB5" s="6">
        <v>3</v>
      </c>
      <c r="BC5" s="6" t="s">
        <v>104</v>
      </c>
      <c r="BD5" s="6" t="str">
        <f t="shared" si="8"/>
        <v>Taastamine</v>
      </c>
      <c r="BE5" s="6">
        <v>4</v>
      </c>
      <c r="BF5" s="6" t="s">
        <v>105</v>
      </c>
      <c r="BG5" s="6" t="str">
        <f t="shared" si="9"/>
        <v>Asendus</v>
      </c>
      <c r="BH5" s="6">
        <v>4</v>
      </c>
      <c r="BI5" s="6" t="s">
        <v>105</v>
      </c>
      <c r="BJ5" s="6" t="str">
        <f t="shared" si="10"/>
        <v>Asendus</v>
      </c>
      <c r="BK5" s="6">
        <v>3</v>
      </c>
      <c r="BL5" s="6" t="s">
        <v>106</v>
      </c>
      <c r="BM5" s="6" t="str">
        <f t="shared" si="11"/>
        <v>Taastamine</v>
      </c>
      <c r="BN5" s="6">
        <v>3</v>
      </c>
      <c r="BO5" s="6" t="s">
        <v>107</v>
      </c>
      <c r="BP5" s="6" t="str">
        <f t="shared" si="12"/>
        <v>Taastamine</v>
      </c>
      <c r="BQ5" s="11"/>
    </row>
    <row r="6" spans="1:69" x14ac:dyDescent="0.25">
      <c r="A6" s="5">
        <v>5</v>
      </c>
      <c r="B6" s="6" t="s">
        <v>108</v>
      </c>
      <c r="C6" s="7">
        <v>44872</v>
      </c>
      <c r="D6" s="6">
        <v>5620113</v>
      </c>
      <c r="E6" s="6">
        <v>1</v>
      </c>
      <c r="F6" s="6">
        <v>2213</v>
      </c>
      <c r="G6" s="6">
        <v>59.205905999999999</v>
      </c>
      <c r="H6" s="6">
        <v>24.157167000000001</v>
      </c>
      <c r="I6" s="6" t="s">
        <v>89</v>
      </c>
      <c r="J6" s="6"/>
      <c r="K6" s="6"/>
      <c r="L6" s="6" t="s">
        <v>70</v>
      </c>
      <c r="M6" s="6" t="s">
        <v>71</v>
      </c>
      <c r="N6" s="6">
        <v>6.4</v>
      </c>
      <c r="O6" s="6">
        <v>5.4</v>
      </c>
      <c r="P6" s="6">
        <v>3.9</v>
      </c>
      <c r="Q6" s="6">
        <v>4.0999999999999996</v>
      </c>
      <c r="R6" s="6">
        <f>Registriinfo!$O6*Registriinfo!$Q6</f>
        <v>22.14</v>
      </c>
      <c r="S6" s="6">
        <v>0</v>
      </c>
      <c r="T6" s="6">
        <v>0</v>
      </c>
      <c r="U6" s="6" t="s">
        <v>72</v>
      </c>
      <c r="V6" s="6">
        <v>1</v>
      </c>
      <c r="W6" s="6" t="s">
        <v>73</v>
      </c>
      <c r="X6" s="6">
        <v>5</v>
      </c>
      <c r="Y6" s="6" t="s">
        <v>90</v>
      </c>
      <c r="Z6" s="6">
        <v>0</v>
      </c>
      <c r="AA6" s="6"/>
      <c r="AB6" s="6"/>
      <c r="AC6" s="6" t="str">
        <f>IF(Registriinfo!$AF6&lt;1.51,"Hooldus",IF(Registriinfo!$AF6&lt;2.51,"Lokaalne remont",IF(Registriinfo!$AF6&lt;3.51, "Kapitaalremont","Ümberehitus")))</f>
        <v>Kapitaalremont</v>
      </c>
      <c r="AD6" s="6">
        <f>Registriinfo!$R6*1500</f>
        <v>33210</v>
      </c>
      <c r="AE6" s="6"/>
      <c r="AF6" s="6">
        <f t="shared" si="0"/>
        <v>2.8000000000000003</v>
      </c>
      <c r="AG6" s="6">
        <v>3</v>
      </c>
      <c r="AH6" s="6" t="s">
        <v>109</v>
      </c>
      <c r="AI6" s="6" t="str">
        <f t="shared" si="1"/>
        <v>Taastamine</v>
      </c>
      <c r="AJ6" s="6">
        <v>4</v>
      </c>
      <c r="AK6" s="6" t="s">
        <v>110</v>
      </c>
      <c r="AL6" s="6" t="str">
        <f t="shared" si="2"/>
        <v>Asendus</v>
      </c>
      <c r="AM6" s="6">
        <v>3</v>
      </c>
      <c r="AN6" s="6" t="s">
        <v>111</v>
      </c>
      <c r="AO6" s="6" t="str">
        <f t="shared" si="3"/>
        <v>Taastamine</v>
      </c>
      <c r="AP6" s="6">
        <v>3</v>
      </c>
      <c r="AQ6" s="6" t="s">
        <v>112</v>
      </c>
      <c r="AR6" s="6" t="str">
        <f t="shared" si="4"/>
        <v>Taastamine</v>
      </c>
      <c r="AS6" s="6">
        <v>3</v>
      </c>
      <c r="AT6" s="6" t="s">
        <v>112</v>
      </c>
      <c r="AU6" s="6" t="str">
        <f t="shared" si="5"/>
        <v>Taastamine</v>
      </c>
      <c r="AV6" s="6">
        <v>0</v>
      </c>
      <c r="AW6" s="6"/>
      <c r="AX6" s="6" t="str">
        <f t="shared" si="6"/>
        <v>Tavahooldus</v>
      </c>
      <c r="AY6" s="6">
        <v>3</v>
      </c>
      <c r="AZ6" s="6" t="s">
        <v>113</v>
      </c>
      <c r="BA6" s="6" t="str">
        <f t="shared" si="7"/>
        <v>Taastamine</v>
      </c>
      <c r="BB6" s="6">
        <v>3</v>
      </c>
      <c r="BC6" s="6" t="s">
        <v>83</v>
      </c>
      <c r="BD6" s="6" t="str">
        <f t="shared" si="8"/>
        <v>Taastamine</v>
      </c>
      <c r="BE6" s="6">
        <v>0</v>
      </c>
      <c r="BF6" s="6" t="s">
        <v>114</v>
      </c>
      <c r="BG6" s="6" t="str">
        <f t="shared" si="9"/>
        <v>Tavahooldus</v>
      </c>
      <c r="BH6" s="6">
        <v>2</v>
      </c>
      <c r="BI6" s="6" t="s">
        <v>85</v>
      </c>
      <c r="BJ6" s="6" t="str">
        <f t="shared" si="10"/>
        <v>Remont</v>
      </c>
      <c r="BK6" s="6">
        <v>2</v>
      </c>
      <c r="BL6" s="6" t="s">
        <v>115</v>
      </c>
      <c r="BM6" s="6" t="str">
        <f t="shared" si="11"/>
        <v>Remont</v>
      </c>
      <c r="BN6" s="6">
        <v>2</v>
      </c>
      <c r="BO6" s="6" t="s">
        <v>116</v>
      </c>
      <c r="BP6" s="6" t="str">
        <f t="shared" si="12"/>
        <v>Remont</v>
      </c>
      <c r="BQ6" s="11"/>
    </row>
    <row r="7" spans="1:69" x14ac:dyDescent="0.25">
      <c r="A7" s="5">
        <v>6</v>
      </c>
      <c r="B7" s="6" t="s">
        <v>117</v>
      </c>
      <c r="C7" s="7">
        <v>44872</v>
      </c>
      <c r="D7" s="6">
        <v>8685061</v>
      </c>
      <c r="E7" s="6">
        <v>1</v>
      </c>
      <c r="F7" s="6">
        <v>1339</v>
      </c>
      <c r="G7" s="6">
        <v>59.231023</v>
      </c>
      <c r="H7" s="6">
        <v>24.254390000000001</v>
      </c>
      <c r="I7" s="6" t="s">
        <v>118</v>
      </c>
      <c r="J7" s="6"/>
      <c r="K7" s="6"/>
      <c r="L7" s="6" t="s">
        <v>119</v>
      </c>
      <c r="M7" s="6" t="s">
        <v>73</v>
      </c>
      <c r="N7" s="6">
        <v>18.8</v>
      </c>
      <c r="O7" s="6">
        <v>9.4</v>
      </c>
      <c r="P7" s="6">
        <v>3.5</v>
      </c>
      <c r="Q7" s="6">
        <v>8.1999999999999993</v>
      </c>
      <c r="R7" s="6">
        <f>Registriinfo!$O7*Registriinfo!$Q7</f>
        <v>77.08</v>
      </c>
      <c r="S7" s="6">
        <v>0</v>
      </c>
      <c r="T7" s="6">
        <v>0</v>
      </c>
      <c r="U7" s="6" t="s">
        <v>119</v>
      </c>
      <c r="V7" s="6">
        <v>1</v>
      </c>
      <c r="W7" s="6" t="s">
        <v>73</v>
      </c>
      <c r="X7" s="6">
        <v>9.4</v>
      </c>
      <c r="Y7" s="6" t="s">
        <v>74</v>
      </c>
      <c r="Z7" s="6" t="s">
        <v>74</v>
      </c>
      <c r="AA7" s="6"/>
      <c r="AB7" s="6"/>
      <c r="AC7" s="6" t="str">
        <f>IF(Registriinfo!$AF7&lt;1.51,"Hooldus",IF(Registriinfo!$AF7&lt;2.51,"Lokaalne remont",IF(Registriinfo!$AF7&lt;3.51, "Kapitaalremont","Ümberehitus")))</f>
        <v>Hooldus</v>
      </c>
      <c r="AD7" s="6">
        <f>Registriinfo!$R7*12</f>
        <v>924.96</v>
      </c>
      <c r="AE7" s="6"/>
      <c r="AF7" s="6">
        <f t="shared" si="0"/>
        <v>1.1000000000000001</v>
      </c>
      <c r="AG7" s="6">
        <v>1</v>
      </c>
      <c r="AH7" s="6"/>
      <c r="AI7" s="6" t="str">
        <f t="shared" si="1"/>
        <v>Tavahooldus</v>
      </c>
      <c r="AJ7" s="6">
        <v>0</v>
      </c>
      <c r="AK7" s="6"/>
      <c r="AL7" s="6" t="str">
        <f t="shared" si="2"/>
        <v>Tavahooldus</v>
      </c>
      <c r="AM7" s="6">
        <v>1</v>
      </c>
      <c r="AN7" s="6"/>
      <c r="AO7" s="6" t="str">
        <f t="shared" si="3"/>
        <v>Tavahooldus</v>
      </c>
      <c r="AP7" s="6">
        <v>1</v>
      </c>
      <c r="AQ7" s="6"/>
      <c r="AR7" s="6" t="str">
        <f t="shared" si="4"/>
        <v>Tavahooldus</v>
      </c>
      <c r="AS7" s="6">
        <v>1</v>
      </c>
      <c r="AT7" s="6" t="s">
        <v>120</v>
      </c>
      <c r="AU7" s="6" t="str">
        <f t="shared" si="5"/>
        <v>Tavahooldus</v>
      </c>
      <c r="AV7" s="6">
        <v>0</v>
      </c>
      <c r="AW7" s="6"/>
      <c r="AX7" s="6" t="str">
        <f t="shared" si="6"/>
        <v>Tavahooldus</v>
      </c>
      <c r="AY7" s="6">
        <v>0</v>
      </c>
      <c r="AZ7" s="6" t="s">
        <v>110</v>
      </c>
      <c r="BA7" s="6" t="str">
        <f t="shared" si="7"/>
        <v>Tavahooldus</v>
      </c>
      <c r="BB7" s="6">
        <v>1</v>
      </c>
      <c r="BC7" s="6"/>
      <c r="BD7" s="6" t="str">
        <f t="shared" si="8"/>
        <v>Tavahooldus</v>
      </c>
      <c r="BE7" s="6">
        <v>0</v>
      </c>
      <c r="BF7" s="6" t="s">
        <v>121</v>
      </c>
      <c r="BG7" s="6" t="str">
        <f t="shared" si="9"/>
        <v>Tavahooldus</v>
      </c>
      <c r="BH7" s="6">
        <v>0</v>
      </c>
      <c r="BI7" s="6" t="s">
        <v>110</v>
      </c>
      <c r="BJ7" s="6" t="str">
        <f t="shared" si="10"/>
        <v>Tavahooldus</v>
      </c>
      <c r="BK7" s="6">
        <v>1</v>
      </c>
      <c r="BL7" s="6"/>
      <c r="BM7" s="6" t="str">
        <f t="shared" si="11"/>
        <v>Tavahooldus</v>
      </c>
      <c r="BN7" s="6">
        <v>2</v>
      </c>
      <c r="BO7" s="6" t="s">
        <v>122</v>
      </c>
      <c r="BP7" s="6" t="str">
        <f t="shared" si="12"/>
        <v>Remont</v>
      </c>
      <c r="BQ7" s="11"/>
    </row>
    <row r="8" spans="1:69" x14ac:dyDescent="0.25">
      <c r="A8" s="5">
        <v>7</v>
      </c>
      <c r="B8" s="6" t="s">
        <v>123</v>
      </c>
      <c r="C8" s="7">
        <v>44872</v>
      </c>
      <c r="D8" s="6">
        <v>8684136</v>
      </c>
      <c r="E8" s="6">
        <v>1</v>
      </c>
      <c r="F8" s="6">
        <v>1257</v>
      </c>
      <c r="G8" s="6">
        <v>59.221429999999998</v>
      </c>
      <c r="H8" s="6">
        <v>24.25977</v>
      </c>
      <c r="I8" s="6" t="s">
        <v>118</v>
      </c>
      <c r="J8" s="6"/>
      <c r="K8" s="6"/>
      <c r="L8" s="6" t="s">
        <v>70</v>
      </c>
      <c r="M8" s="6" t="s">
        <v>73</v>
      </c>
      <c r="N8" s="6">
        <v>13.8</v>
      </c>
      <c r="O8" s="6">
        <v>11.8</v>
      </c>
      <c r="P8" s="6">
        <v>2</v>
      </c>
      <c r="Q8" s="6">
        <v>3.9</v>
      </c>
      <c r="R8" s="6">
        <f>Registriinfo!$O8*Registriinfo!$Q8</f>
        <v>46.02</v>
      </c>
      <c r="S8" s="6">
        <v>0</v>
      </c>
      <c r="T8" s="6">
        <v>0</v>
      </c>
      <c r="U8" s="6" t="s">
        <v>72</v>
      </c>
      <c r="V8" s="6">
        <v>1</v>
      </c>
      <c r="W8" s="6" t="s">
        <v>73</v>
      </c>
      <c r="X8" s="6">
        <v>11.8</v>
      </c>
      <c r="Y8" s="6" t="s">
        <v>74</v>
      </c>
      <c r="Z8" s="6">
        <v>0</v>
      </c>
      <c r="AA8" s="6"/>
      <c r="AB8" s="6"/>
      <c r="AC8" s="6" t="str">
        <f>IF(Registriinfo!$AF8&lt;1.51,"Hooldus",IF(Registriinfo!$AF8&lt;2.51,"Lokaalne remont",IF(Registriinfo!$AF8&lt;3.51, "Kapitaalremont","Ümberehitus")))</f>
        <v>Kapitaalremont</v>
      </c>
      <c r="AD8" s="6">
        <f>Registriinfo!$R8*1500</f>
        <v>69030</v>
      </c>
      <c r="AE8" s="6"/>
      <c r="AF8" s="6">
        <f t="shared" si="0"/>
        <v>2.8000000000000003</v>
      </c>
      <c r="AG8" s="6">
        <v>2</v>
      </c>
      <c r="AH8" s="6" t="s">
        <v>124</v>
      </c>
      <c r="AI8" s="6" t="str">
        <f t="shared" si="1"/>
        <v>Remont</v>
      </c>
      <c r="AJ8" s="6">
        <v>0</v>
      </c>
      <c r="AK8" s="6"/>
      <c r="AL8" s="6" t="str">
        <f t="shared" si="2"/>
        <v>Tavahooldus</v>
      </c>
      <c r="AM8" s="6">
        <v>4</v>
      </c>
      <c r="AN8" s="6" t="s">
        <v>125</v>
      </c>
      <c r="AO8" s="6" t="str">
        <f t="shared" si="3"/>
        <v>Asendus</v>
      </c>
      <c r="AP8" s="6">
        <v>3</v>
      </c>
      <c r="AQ8" s="6" t="s">
        <v>126</v>
      </c>
      <c r="AR8" s="6" t="str">
        <f t="shared" si="4"/>
        <v>Taastamine</v>
      </c>
      <c r="AS8" s="6">
        <v>0</v>
      </c>
      <c r="AT8" s="6" t="s">
        <v>120</v>
      </c>
      <c r="AU8" s="6" t="str">
        <f t="shared" si="5"/>
        <v>Tavahooldus</v>
      </c>
      <c r="AV8" s="6">
        <v>0</v>
      </c>
      <c r="AW8" s="6"/>
      <c r="AX8" s="6" t="str">
        <f t="shared" si="6"/>
        <v>Tavahooldus</v>
      </c>
      <c r="AY8" s="6">
        <v>3</v>
      </c>
      <c r="AZ8" s="6" t="s">
        <v>127</v>
      </c>
      <c r="BA8" s="6" t="str">
        <f t="shared" si="7"/>
        <v>Taastamine</v>
      </c>
      <c r="BB8" s="6">
        <v>3</v>
      </c>
      <c r="BC8" s="6" t="s">
        <v>83</v>
      </c>
      <c r="BD8" s="6" t="str">
        <f t="shared" si="8"/>
        <v>Taastamine</v>
      </c>
      <c r="BE8" s="6">
        <v>3</v>
      </c>
      <c r="BF8" s="6" t="s">
        <v>128</v>
      </c>
      <c r="BG8" s="6" t="str">
        <f t="shared" si="9"/>
        <v>Taastamine</v>
      </c>
      <c r="BH8" s="6">
        <v>3</v>
      </c>
      <c r="BI8" s="6" t="s">
        <v>97</v>
      </c>
      <c r="BJ8" s="6" t="str">
        <f t="shared" si="10"/>
        <v>Taastamine</v>
      </c>
      <c r="BK8" s="6">
        <v>2</v>
      </c>
      <c r="BL8" s="6" t="s">
        <v>115</v>
      </c>
      <c r="BM8" s="6" t="str">
        <f t="shared" si="11"/>
        <v>Remont</v>
      </c>
      <c r="BN8" s="6">
        <v>2</v>
      </c>
      <c r="BO8" s="6" t="s">
        <v>116</v>
      </c>
      <c r="BP8" s="6" t="str">
        <f t="shared" si="12"/>
        <v>Remont</v>
      </c>
      <c r="BQ8" s="11"/>
    </row>
    <row r="9" spans="1:69" x14ac:dyDescent="0.25">
      <c r="A9" s="5">
        <v>8</v>
      </c>
      <c r="B9" s="6" t="s">
        <v>129</v>
      </c>
      <c r="C9" s="7">
        <v>44872</v>
      </c>
      <c r="D9" s="6">
        <v>2954430</v>
      </c>
      <c r="E9" s="6">
        <v>1</v>
      </c>
      <c r="F9" s="6">
        <v>953</v>
      </c>
      <c r="G9" s="6">
        <v>59.265169999999998</v>
      </c>
      <c r="H9" s="6">
        <v>24.280899999999999</v>
      </c>
      <c r="I9" s="6" t="s">
        <v>130</v>
      </c>
      <c r="J9" s="6"/>
      <c r="K9" s="6"/>
      <c r="L9" s="6" t="s">
        <v>70</v>
      </c>
      <c r="M9" s="6" t="s">
        <v>131</v>
      </c>
      <c r="N9" s="6">
        <v>5.5</v>
      </c>
      <c r="O9" s="6">
        <v>5.5</v>
      </c>
      <c r="P9" s="6">
        <v>4</v>
      </c>
      <c r="Q9" s="6">
        <v>4</v>
      </c>
      <c r="R9" s="6">
        <f>Registriinfo!$O9*Registriinfo!$Q9</f>
        <v>22</v>
      </c>
      <c r="S9" s="6">
        <v>0</v>
      </c>
      <c r="T9" s="6">
        <v>0</v>
      </c>
      <c r="U9" s="6" t="s">
        <v>72</v>
      </c>
      <c r="V9" s="6">
        <v>1</v>
      </c>
      <c r="W9" s="6" t="s">
        <v>90</v>
      </c>
      <c r="X9" s="6">
        <v>4</v>
      </c>
      <c r="Y9" s="6">
        <v>0</v>
      </c>
      <c r="Z9" s="6">
        <v>0</v>
      </c>
      <c r="AA9" s="6"/>
      <c r="AB9" s="6"/>
      <c r="AC9" s="6" t="str">
        <f>IF(Registriinfo!$AF9&lt;1.51,"Hooldus",IF(Registriinfo!$AF9&lt;2.51,"Lokaalne remont",IF(Registriinfo!$AF9&lt;3.51, "Kapitaalremont","Ümberehitus")))</f>
        <v>Kapitaalremont</v>
      </c>
      <c r="AD9" s="6">
        <f>Registriinfo!$R9*1500</f>
        <v>33000</v>
      </c>
      <c r="AE9" s="6"/>
      <c r="AF9" s="6">
        <f t="shared" si="0"/>
        <v>2.8000000000000003</v>
      </c>
      <c r="AG9" s="6">
        <v>2</v>
      </c>
      <c r="AH9" s="6" t="s">
        <v>109</v>
      </c>
      <c r="AI9" s="6" t="str">
        <f t="shared" si="1"/>
        <v>Remont</v>
      </c>
      <c r="AJ9" s="6">
        <v>4</v>
      </c>
      <c r="AK9" s="6" t="s">
        <v>110</v>
      </c>
      <c r="AL9" s="6" t="str">
        <f t="shared" si="2"/>
        <v>Asendus</v>
      </c>
      <c r="AM9" s="6">
        <v>1</v>
      </c>
      <c r="AN9" s="6"/>
      <c r="AO9" s="6" t="str">
        <f t="shared" si="3"/>
        <v>Tavahooldus</v>
      </c>
      <c r="AP9" s="6">
        <v>4</v>
      </c>
      <c r="AQ9" s="6" t="s">
        <v>114</v>
      </c>
      <c r="AR9" s="6" t="str">
        <f t="shared" si="4"/>
        <v>Asendus</v>
      </c>
      <c r="AS9" s="6">
        <v>2</v>
      </c>
      <c r="AT9" s="6" t="s">
        <v>132</v>
      </c>
      <c r="AU9" s="6" t="str">
        <f t="shared" si="5"/>
        <v>Remont</v>
      </c>
      <c r="AV9" s="6">
        <v>0</v>
      </c>
      <c r="AW9" s="6"/>
      <c r="AX9" s="6" t="str">
        <f t="shared" si="6"/>
        <v>Tavahooldus</v>
      </c>
      <c r="AY9" s="6">
        <v>2</v>
      </c>
      <c r="AZ9" s="6"/>
      <c r="BA9" s="6" t="str">
        <f t="shared" si="7"/>
        <v>Remont</v>
      </c>
      <c r="BB9" s="6">
        <v>2</v>
      </c>
      <c r="BC9" s="6"/>
      <c r="BD9" s="6" t="str">
        <f t="shared" si="8"/>
        <v>Remont</v>
      </c>
      <c r="BE9" s="6">
        <v>0</v>
      </c>
      <c r="BF9" s="6"/>
      <c r="BG9" s="6" t="str">
        <f t="shared" si="9"/>
        <v>Tavahooldus</v>
      </c>
      <c r="BH9" s="6">
        <v>0</v>
      </c>
      <c r="BI9" s="6"/>
      <c r="BJ9" s="6" t="str">
        <f t="shared" si="10"/>
        <v>Tavahooldus</v>
      </c>
      <c r="BK9" s="6">
        <v>4</v>
      </c>
      <c r="BL9" s="6" t="s">
        <v>133</v>
      </c>
      <c r="BM9" s="6" t="str">
        <f t="shared" si="11"/>
        <v>Asendus</v>
      </c>
      <c r="BN9" s="6">
        <v>4</v>
      </c>
      <c r="BO9" s="6" t="s">
        <v>134</v>
      </c>
      <c r="BP9" s="6" t="str">
        <f t="shared" si="12"/>
        <v>Asendus</v>
      </c>
      <c r="BQ9" s="11" t="s">
        <v>135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L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O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U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X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D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V2:AV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2:AY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E2:BE4 BH2:BH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G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J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2:BK4 BN2:BN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1:AJ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G2:AG9 AI2:AI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B2:BB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:AM9 AP2:AP9 AS2:AS9 AV4:AV9 AY4:AY9 BB4:BB9 BE4:BE9 BH4:BH9 BK4:BK9 BN4:BN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Registriinfo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 Sein</dc:creator>
  <cp:lastModifiedBy>Tiit Kaal</cp:lastModifiedBy>
  <dcterms:created xsi:type="dcterms:W3CDTF">2021-09-14T19:21:30Z</dcterms:created>
  <dcterms:modified xsi:type="dcterms:W3CDTF">2023-01-16T06:20:07Z</dcterms:modified>
</cp:coreProperties>
</file>